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35" windowWidth="22035" windowHeight="10290"/>
  </bookViews>
  <sheets>
    <sheet name="Φύλλο1" sheetId="1" r:id="rId1"/>
  </sheets>
  <definedNames>
    <definedName name="_xlnm.Print_Area" localSheetId="0">Φύλλο1!$A$1:$L$40</definedName>
  </definedNames>
  <calcPr calcId="145621"/>
</workbook>
</file>

<file path=xl/calcChain.xml><?xml version="1.0" encoding="utf-8"?>
<calcChain xmlns="http://schemas.openxmlformats.org/spreadsheetml/2006/main">
  <c r="F30" i="1" l="1"/>
  <c r="E27" i="1"/>
  <c r="D27" i="1"/>
  <c r="C27" i="1"/>
  <c r="B27" i="1"/>
  <c r="E26" i="1"/>
  <c r="D26" i="1"/>
  <c r="C26" i="1"/>
  <c r="B26" i="1"/>
  <c r="F19" i="1"/>
  <c r="E19" i="1"/>
  <c r="D19" i="1"/>
  <c r="C18" i="1"/>
  <c r="C19" i="1"/>
  <c r="F17" i="1"/>
  <c r="E17" i="1"/>
  <c r="D17" i="1"/>
  <c r="C17" i="1"/>
  <c r="B19" i="1"/>
  <c r="B18" i="1"/>
  <c r="F6" i="1"/>
  <c r="C5" i="1"/>
  <c r="G4" i="1" s="1"/>
  <c r="B12" i="1" s="1"/>
  <c r="D18" i="1" l="1"/>
  <c r="D20" i="1"/>
  <c r="C29" i="1" s="1"/>
  <c r="E18" i="1"/>
  <c r="E20" i="1" s="1"/>
  <c r="D29" i="1" s="1"/>
  <c r="C20" i="1"/>
  <c r="B29" i="1" s="1"/>
  <c r="G3" i="1"/>
  <c r="G5" i="1"/>
  <c r="G19" i="1"/>
  <c r="C12" i="1"/>
  <c r="D12" i="1"/>
  <c r="B28" i="1" s="1"/>
  <c r="B20" i="1"/>
  <c r="B30" i="1" l="1"/>
  <c r="B31" i="1"/>
  <c r="B32" i="1"/>
  <c r="G6" i="1"/>
  <c r="F18" i="1"/>
  <c r="F20" i="1" s="1"/>
  <c r="E29" i="1" s="1"/>
  <c r="C13" i="1"/>
  <c r="C14" i="1" s="1"/>
  <c r="C15" i="1" s="1"/>
  <c r="E12" i="1"/>
  <c r="F12" i="1" l="1"/>
  <c r="B13" i="1" s="1"/>
  <c r="D13" i="1" s="1"/>
  <c r="B33" i="1"/>
  <c r="B34" i="1" s="1"/>
  <c r="B36" i="1" s="1"/>
  <c r="G18" i="1"/>
  <c r="G20" i="1" s="1"/>
  <c r="B22" i="1" s="1"/>
  <c r="B23" i="1" s="1"/>
  <c r="F31" i="1" s="1"/>
  <c r="F32" i="1" s="1"/>
  <c r="F34" i="1" s="1"/>
  <c r="F36" i="1" s="1"/>
  <c r="E13" i="1" l="1"/>
  <c r="C28" i="1"/>
  <c r="C30" i="1" s="1"/>
  <c r="C31" i="1" s="1"/>
  <c r="C32" i="1" s="1"/>
  <c r="F13" i="1" l="1"/>
  <c r="B14" i="1" s="1"/>
  <c r="D14" i="1" s="1"/>
  <c r="C33" i="1"/>
  <c r="C34" i="1" s="1"/>
  <c r="C36" i="1" s="1"/>
  <c r="E14" i="1" l="1"/>
  <c r="D28" i="1"/>
  <c r="D30" i="1" s="1"/>
  <c r="D31" i="1" s="1"/>
  <c r="D32" i="1" s="1"/>
  <c r="F14" i="1" l="1"/>
  <c r="B15" i="1" s="1"/>
  <c r="D15" i="1" s="1"/>
  <c r="D33" i="1"/>
  <c r="D34" i="1"/>
  <c r="D36" i="1" s="1"/>
  <c r="E15" i="1" l="1"/>
  <c r="E33" i="1" s="1"/>
  <c r="E28" i="1"/>
  <c r="E30" i="1" s="1"/>
  <c r="E31" i="1" s="1"/>
  <c r="E32" i="1" s="1"/>
  <c r="E34" i="1" s="1"/>
  <c r="E36" i="1" s="1"/>
  <c r="C38" i="1" s="1"/>
  <c r="C40" i="1" s="1"/>
  <c r="L40" i="1" s="1"/>
</calcChain>
</file>

<file path=xl/comments1.xml><?xml version="1.0" encoding="utf-8"?>
<comments xmlns="http://schemas.openxmlformats.org/spreadsheetml/2006/main">
  <authors>
    <author>Sofoklis Christoforidis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alagi apo ekfonisi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apo thn ekfonisi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apo thn ekfonisi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Sofoklis Christoforidis:</t>
        </r>
        <r>
          <rPr>
            <sz val="9"/>
            <color indexed="81"/>
            <rFont val="Tahoma"/>
            <family val="2"/>
          </rPr>
          <t xml:space="preserve">
apo pinaka telefteas selida gia kathe xrono jexorista kai 14%</t>
        </r>
      </text>
    </comment>
  </commentList>
</comments>
</file>

<file path=xl/sharedStrings.xml><?xml version="1.0" encoding="utf-8"?>
<sst xmlns="http://schemas.openxmlformats.org/spreadsheetml/2006/main" count="39" uniqueCount="36">
  <si>
    <t>ktiria</t>
  </si>
  <si>
    <t>mhxanimata</t>
  </si>
  <si>
    <t>synolo</t>
  </si>
  <si>
    <t>idia kefalea</t>
  </si>
  <si>
    <t>danio</t>
  </si>
  <si>
    <t>epixorigisi</t>
  </si>
  <si>
    <t>Danio eth</t>
  </si>
  <si>
    <t>epitokio</t>
  </si>
  <si>
    <t>aposvesi ktirion</t>
  </si>
  <si>
    <t>aposvesi mhxanimaton</t>
  </si>
  <si>
    <t>syntelesths forou</t>
  </si>
  <si>
    <t>eporiki axia ths ependiusis</t>
  </si>
  <si>
    <t>dosh</t>
  </si>
  <si>
    <t>arxiko kefaleo</t>
  </si>
  <si>
    <t>tokodosi</t>
  </si>
  <si>
    <t>rantadaniou4eti 7%epi</t>
  </si>
  <si>
    <t>tokos</t>
  </si>
  <si>
    <t>chreolisio</t>
  </si>
  <si>
    <t>ipolipo</t>
  </si>
  <si>
    <t>axia gia aposvesi</t>
  </si>
  <si>
    <t>kerdh</t>
  </si>
  <si>
    <t>foros</t>
  </si>
  <si>
    <t>BIDT</t>
  </si>
  <si>
    <t>kerdh ana xronia</t>
  </si>
  <si>
    <t>tokoi</t>
  </si>
  <si>
    <t>aposvesis</t>
  </si>
  <si>
    <t>kpf</t>
  </si>
  <si>
    <t>ypolipo</t>
  </si>
  <si>
    <t>syntelestis anagogis</t>
  </si>
  <si>
    <t>PA eisforvn</t>
  </si>
  <si>
    <t>cf</t>
  </si>
  <si>
    <t>kathari thesi</t>
  </si>
  <si>
    <t>xreolisio</t>
  </si>
  <si>
    <t>dcf</t>
  </si>
  <si>
    <t>kpa</t>
  </si>
  <si>
    <t>anaposvesth ajia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</si>
</sst>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9" fontId="0" fillId="0" borderId="0" xfId="1" applyFont="1"/>
    <xf numFmtId="4" fontId="2" fillId="2" borderId="0" xfId="0" applyNumberFormat="1" applyFont="1" applyFill="1"/>
    <xf numFmtId="9" fontId="2" fillId="2" borderId="0" xfId="1" applyFont="1" applyFill="1"/>
    <xf numFmtId="3" fontId="2" fillId="2" borderId="0" xfId="0" applyNumberFormat="1" applyFont="1" applyFill="1"/>
    <xf numFmtId="4" fontId="3" fillId="0" borderId="0" xfId="0" applyNumberFormat="1" applyFont="1"/>
    <xf numFmtId="164" fontId="4" fillId="2" borderId="0" xfId="0" applyNumberFormat="1" applyFont="1" applyFill="1"/>
    <xf numFmtId="1" fontId="6" fillId="2" borderId="0" xfId="0" applyNumberFormat="1" applyFont="1" applyFill="1"/>
    <xf numFmtId="4" fontId="5" fillId="0" borderId="0" xfId="0" applyNumberFormat="1" applyFont="1"/>
    <xf numFmtId="1" fontId="6" fillId="0" borderId="0" xfId="0" applyNumberFormat="1" applyFont="1" applyFill="1"/>
    <xf numFmtId="4" fontId="9" fillId="3" borderId="0" xfId="0" applyNumberFormat="1" applyFont="1" applyFill="1"/>
    <xf numFmtId="4" fontId="0" fillId="0" borderId="0" xfId="0" applyNumberFormat="1" applyAlignment="1">
      <alignment horizontal="center"/>
    </xf>
  </cellXfs>
  <cellStyles count="2">
    <cellStyle name="Κανονικό" xfId="0" builtinId="0"/>
    <cellStyle name="Ποσοστό" xfId="1" builtinId="5"/>
  </cellStyles>
  <dxfs count="7"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fill>
        <patternFill patternType="solid">
          <fgColor indexed="64"/>
          <bgColor theme="3" tint="0.39997558519241921"/>
        </patternFill>
      </fill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Πίνακας2" displayName="Πίνακας2" ref="A11:F15" totalsRowShown="0" headerRowDxfId="6">
  <autoFilter ref="A11:F15"/>
  <tableColumns count="6">
    <tableColumn id="1" name="dosh" dataDxfId="5"/>
    <tableColumn id="2" name="arxiko kefaleo" dataDxfId="4">
      <calculatedColumnFormula>F11</calculatedColumnFormula>
    </tableColumn>
    <tableColumn id="3" name="tokodosi" dataDxfId="3">
      <calculatedColumnFormula>C11</calculatedColumnFormula>
    </tableColumn>
    <tableColumn id="4" name="tokos" dataDxfId="2">
      <calculatedColumnFormula>B12*$J$3</calculatedColumnFormula>
    </tableColumn>
    <tableColumn id="5" name="chreolisio" dataDxfId="1">
      <calculatedColumnFormula>C12-D12</calculatedColumnFormula>
    </tableColumn>
    <tableColumn id="6" name="ipolipo" dataDxfId="0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40"/>
  <sheetViews>
    <sheetView tabSelected="1" topLeftCell="A13" workbookViewId="0">
      <selection activeCell="H19" sqref="H19"/>
    </sheetView>
  </sheetViews>
  <sheetFormatPr defaultRowHeight="15" x14ac:dyDescent="0.25"/>
  <cols>
    <col min="1" max="1" width="18" style="1" customWidth="1"/>
    <col min="2" max="2" width="15.7109375" style="1" customWidth="1"/>
    <col min="3" max="3" width="13.28515625" style="1" bestFit="1" customWidth="1"/>
    <col min="4" max="4" width="10.140625" style="1" bestFit="1" customWidth="1"/>
    <col min="5" max="5" width="11.85546875" style="1" customWidth="1"/>
    <col min="6" max="6" width="11.28515625" style="1" bestFit="1" customWidth="1"/>
    <col min="7" max="7" width="16" style="1" customWidth="1"/>
    <col min="8" max="8" width="12.85546875" style="1" customWidth="1"/>
    <col min="9" max="9" width="25" style="1" bestFit="1" customWidth="1"/>
    <col min="10" max="10" width="11.28515625" style="1" bestFit="1" customWidth="1"/>
    <col min="11" max="11" width="9.140625" style="1"/>
    <col min="12" max="12" width="44.5703125" style="1" customWidth="1"/>
    <col min="13" max="16384" width="9.140625" style="1"/>
  </cols>
  <sheetData>
    <row r="2" spans="1:10" ht="15.75" x14ac:dyDescent="0.25">
      <c r="I2" s="1" t="s">
        <v>6</v>
      </c>
      <c r="J2" s="5">
        <v>4</v>
      </c>
    </row>
    <row r="3" spans="1:10" ht="15.75" x14ac:dyDescent="0.25">
      <c r="B3" s="1" t="s">
        <v>0</v>
      </c>
      <c r="C3" s="3">
        <v>1400000</v>
      </c>
      <c r="E3" s="1" t="s">
        <v>3</v>
      </c>
      <c r="F3" s="4">
        <v>0.25</v>
      </c>
      <c r="G3" s="1">
        <f>$C$5*F3</f>
        <v>1000000</v>
      </c>
      <c r="I3" s="1" t="s">
        <v>7</v>
      </c>
      <c r="J3" s="4">
        <v>7.0000000000000007E-2</v>
      </c>
    </row>
    <row r="4" spans="1:10" ht="15.75" x14ac:dyDescent="0.25">
      <c r="B4" s="1" t="s">
        <v>1</v>
      </c>
      <c r="C4" s="3">
        <v>2600000</v>
      </c>
      <c r="E4" s="1" t="s">
        <v>4</v>
      </c>
      <c r="F4" s="4">
        <v>0.3</v>
      </c>
      <c r="G4" s="1">
        <f t="shared" ref="G4:G5" si="0">$C$5*F4</f>
        <v>1200000</v>
      </c>
      <c r="I4" s="1" t="s">
        <v>8</v>
      </c>
      <c r="J4" s="4">
        <v>0.2</v>
      </c>
    </row>
    <row r="5" spans="1:10" ht="15.75" x14ac:dyDescent="0.25">
      <c r="B5" s="1" t="s">
        <v>2</v>
      </c>
      <c r="C5" s="1">
        <f>SUM(C3:C4)</f>
        <v>4000000</v>
      </c>
      <c r="E5" s="1" t="s">
        <v>5</v>
      </c>
      <c r="F5" s="4">
        <v>0.45</v>
      </c>
      <c r="G5" s="1">
        <f t="shared" si="0"/>
        <v>1800000</v>
      </c>
      <c r="I5" s="1" t="s">
        <v>9</v>
      </c>
      <c r="J5" s="4">
        <v>0.35</v>
      </c>
    </row>
    <row r="6" spans="1:10" ht="15.75" x14ac:dyDescent="0.25">
      <c r="F6" s="2">
        <f>SUM(F3:F5)</f>
        <v>1</v>
      </c>
      <c r="G6" s="1">
        <f>SUM(G3:G5)</f>
        <v>4000000</v>
      </c>
      <c r="I6" s="1" t="s">
        <v>10</v>
      </c>
      <c r="J6" s="4">
        <v>0.3</v>
      </c>
    </row>
    <row r="7" spans="1:10" ht="15.75" x14ac:dyDescent="0.25">
      <c r="I7" s="1" t="s">
        <v>11</v>
      </c>
      <c r="J7" s="3">
        <v>450000</v>
      </c>
    </row>
    <row r="8" spans="1:10" ht="15.75" x14ac:dyDescent="0.25">
      <c r="I8" s="1" t="s">
        <v>23</v>
      </c>
      <c r="J8" s="3">
        <v>900000</v>
      </c>
    </row>
    <row r="9" spans="1:10" ht="15.75" x14ac:dyDescent="0.25">
      <c r="A9" s="12" t="s">
        <v>15</v>
      </c>
      <c r="B9" s="12"/>
      <c r="C9" s="7">
        <v>3.3872</v>
      </c>
    </row>
    <row r="11" spans="1:10" x14ac:dyDescent="0.25">
      <c r="A11" s="1" t="s">
        <v>12</v>
      </c>
      <c r="B11" s="6" t="s">
        <v>13</v>
      </c>
      <c r="C11" s="1" t="s">
        <v>14</v>
      </c>
      <c r="D11" s="1" t="s">
        <v>16</v>
      </c>
      <c r="E11" s="1" t="s">
        <v>17</v>
      </c>
      <c r="F11" s="1" t="s">
        <v>18</v>
      </c>
    </row>
    <row r="12" spans="1:10" ht="18.75" x14ac:dyDescent="0.3">
      <c r="A12" s="8">
        <v>2009</v>
      </c>
      <c r="B12" s="9">
        <f>G4</f>
        <v>1200000</v>
      </c>
      <c r="C12" s="9">
        <f>B12/C9</f>
        <v>354274.91733585263</v>
      </c>
      <c r="D12" s="9">
        <f>B12*$J$3</f>
        <v>84000.000000000015</v>
      </c>
      <c r="E12" s="9">
        <f>C12-D12</f>
        <v>270274.91733585263</v>
      </c>
      <c r="F12" s="9">
        <f>B12-E12</f>
        <v>929725.08266414737</v>
      </c>
    </row>
    <row r="13" spans="1:10" ht="18.75" x14ac:dyDescent="0.3">
      <c r="A13" s="8">
        <v>2010</v>
      </c>
      <c r="B13" s="9">
        <f>F12</f>
        <v>929725.08266414737</v>
      </c>
      <c r="C13" s="9">
        <f>C12</f>
        <v>354274.91733585263</v>
      </c>
      <c r="D13" s="9">
        <f t="shared" ref="D13:D15" si="1">B13*$J$3</f>
        <v>65080.755786490321</v>
      </c>
      <c r="E13" s="9">
        <f t="shared" ref="E13:E15" si="2">C13-D13</f>
        <v>289194.1615493623</v>
      </c>
      <c r="F13" s="9">
        <f t="shared" ref="F13:F14" si="3">B13-E13</f>
        <v>640530.92111478513</v>
      </c>
    </row>
    <row r="14" spans="1:10" ht="18.75" x14ac:dyDescent="0.3">
      <c r="A14" s="8">
        <v>2011</v>
      </c>
      <c r="B14" s="9">
        <f>F13</f>
        <v>640530.92111478513</v>
      </c>
      <c r="C14" s="9">
        <f>C13</f>
        <v>354274.91733585263</v>
      </c>
      <c r="D14" s="9">
        <f t="shared" si="1"/>
        <v>44837.164478034967</v>
      </c>
      <c r="E14" s="9">
        <f t="shared" si="2"/>
        <v>309437.75285781769</v>
      </c>
      <c r="F14" s="9">
        <f t="shared" si="3"/>
        <v>331093.16825696744</v>
      </c>
    </row>
    <row r="15" spans="1:10" ht="18.75" x14ac:dyDescent="0.3">
      <c r="A15" s="8">
        <v>2012</v>
      </c>
      <c r="B15" s="9">
        <f>F14</f>
        <v>331093.16825696744</v>
      </c>
      <c r="C15" s="9">
        <f>C14</f>
        <v>354274.91733585263</v>
      </c>
      <c r="D15" s="9">
        <f t="shared" si="1"/>
        <v>23176.521777987724</v>
      </c>
      <c r="E15" s="9">
        <f t="shared" si="2"/>
        <v>331098.39555786492</v>
      </c>
      <c r="F15" s="9">
        <v>0</v>
      </c>
    </row>
    <row r="17" spans="1:7" ht="18.75" x14ac:dyDescent="0.3">
      <c r="B17" s="1" t="s">
        <v>19</v>
      </c>
      <c r="C17" s="10">
        <f>A12</f>
        <v>2009</v>
      </c>
      <c r="D17" s="10">
        <f>A13</f>
        <v>2010</v>
      </c>
      <c r="E17" s="10">
        <f>A14</f>
        <v>2011</v>
      </c>
      <c r="F17" s="10">
        <f>A15</f>
        <v>2012</v>
      </c>
      <c r="G17" s="1" t="s">
        <v>35</v>
      </c>
    </row>
    <row r="18" spans="1:7" x14ac:dyDescent="0.25">
      <c r="A18" s="1" t="s">
        <v>0</v>
      </c>
      <c r="B18" s="1">
        <f>C3-C3*F5</f>
        <v>770000</v>
      </c>
      <c r="C18" s="1">
        <f>IF($B18-COUNT($B18:$B18)*$B18*$J4&gt;=0,$B18*$J4,IF($B18-(COUNT($B18:$B18)-1)*$B18*$J4&lt;0,0,(COUNT($B18:$B18)-1)*$B18*$J4))</f>
        <v>154000</v>
      </c>
      <c r="D18" s="1">
        <f>IF($B18-COUNT($B18:$C18)*$B18*$J4&gt;=0,$B18*$J4,IF($B18-(COUNT($B18:$C18)-1)*$B18*$J4&lt;0,0,$B18-(COUNT($B18:$C18)-1)*$B18*$J4))</f>
        <v>154000</v>
      </c>
      <c r="E18" s="1">
        <f>IF($B18-COUNT($B18:$D18)*$B18*$J4&gt;=0,$B18*$J4,IF($B18-(COUNT($B18:$D18)-1)*$B18*$J4&lt;0,0,$B18-(COUNT($B18:$D18)-1)*$B18*$J4))</f>
        <v>154000</v>
      </c>
      <c r="F18" s="1">
        <f>IF($B18-COUNT($B18:$E18)*$B18*$J4&gt;=0,$B18*$J4,IF($B18-(COUNT($B18:$E18)-1)*$B18*$J4&lt;0,0,$B18-(COUNT($B18:$E18)-1)*$B18*$J4))</f>
        <v>154000</v>
      </c>
      <c r="G18" s="1">
        <f>B18-SUM(C18:F18)</f>
        <v>154000</v>
      </c>
    </row>
    <row r="19" spans="1:7" x14ac:dyDescent="0.25">
      <c r="A19" s="1" t="s">
        <v>1</v>
      </c>
      <c r="B19" s="1">
        <f>C4-C4*F5</f>
        <v>1430000</v>
      </c>
      <c r="C19" s="1">
        <f>IF($B19-COUNT($B19:$B19)*$B19*$J5&gt;=0,$B19*$J5,IF($B19-(COUNT($B19:$B19)-1)*$B19*$J5&lt;0,0,(COUNT($B19:$B19)-1)*$B19*$J5))</f>
        <v>500499.99999999994</v>
      </c>
      <c r="D19" s="1">
        <f>IF($B19-COUNT($B19:$C19)*$B19*$J5&gt;=0,$B19*$J5,IF($B19-(COUNT($B19:$C19)-1)*$B19*$J5&lt;0,0,$B19-(COUNT($B19:$C19)-1)*$B19*$J5))</f>
        <v>500499.99999999994</v>
      </c>
      <c r="E19" s="1">
        <f>IF($B19-COUNT($B19:$D19)*$B19*$J5&gt;=0,$B19*$J5,IF($B19-(COUNT($B19:$D19)-1)*$B19*$J5&lt;0,0,$B19-(COUNT($B19:$D19)-1)*$B19*$J5))</f>
        <v>429000.00000000012</v>
      </c>
      <c r="F19" s="1">
        <f>IF($B19-COUNT($B19:$E19)*$B19*$J5&gt;=0,$B19*$J5,IF($B19-(COUNT($B19:$E19)-1)*$B19*$J5&lt;0,0,$B19-(COUNT($B19:$E19)-1)*$B19*$J5))</f>
        <v>0</v>
      </c>
      <c r="G19" s="1">
        <f>B19-SUM(C19:F19)</f>
        <v>0</v>
      </c>
    </row>
    <row r="20" spans="1:7" x14ac:dyDescent="0.25">
      <c r="B20" s="1">
        <f>SUM(B18:B19)</f>
        <v>2200000</v>
      </c>
      <c r="C20" s="1">
        <f t="shared" ref="C20:G20" si="4">SUM(C18:C19)</f>
        <v>654500</v>
      </c>
      <c r="D20" s="1">
        <f t="shared" si="4"/>
        <v>654500</v>
      </c>
      <c r="E20" s="1">
        <f t="shared" si="4"/>
        <v>583000.00000000012</v>
      </c>
      <c r="F20" s="1">
        <f t="shared" si="4"/>
        <v>154000</v>
      </c>
      <c r="G20" s="1">
        <f t="shared" si="4"/>
        <v>154000</v>
      </c>
    </row>
    <row r="22" spans="1:7" x14ac:dyDescent="0.25">
      <c r="A22" s="1" t="s">
        <v>20</v>
      </c>
      <c r="B22" s="1">
        <f>J7-G20</f>
        <v>296000</v>
      </c>
    </row>
    <row r="23" spans="1:7" x14ac:dyDescent="0.25">
      <c r="A23" s="1" t="s">
        <v>21</v>
      </c>
      <c r="B23" s="1">
        <f>B22*J6</f>
        <v>88800</v>
      </c>
    </row>
    <row r="26" spans="1:7" ht="18.75" x14ac:dyDescent="0.3">
      <c r="B26" s="10">
        <f>A12</f>
        <v>2009</v>
      </c>
      <c r="C26" s="10">
        <f>A13</f>
        <v>2010</v>
      </c>
      <c r="D26" s="10">
        <f>A14</f>
        <v>2011</v>
      </c>
      <c r="E26" s="10">
        <f>A15</f>
        <v>2012</v>
      </c>
      <c r="F26" s="1" t="s">
        <v>27</v>
      </c>
    </row>
    <row r="27" spans="1:7" x14ac:dyDescent="0.25">
      <c r="A27" s="1" t="s">
        <v>22</v>
      </c>
      <c r="B27" s="1">
        <f>J8</f>
        <v>900000</v>
      </c>
      <c r="C27" s="1">
        <f>J8</f>
        <v>900000</v>
      </c>
      <c r="D27" s="1">
        <f>J8</f>
        <v>900000</v>
      </c>
      <c r="E27" s="1">
        <f>J8</f>
        <v>900000</v>
      </c>
    </row>
    <row r="28" spans="1:7" x14ac:dyDescent="0.25">
      <c r="A28" s="1" t="s">
        <v>24</v>
      </c>
      <c r="B28" s="1">
        <f>D12</f>
        <v>84000.000000000015</v>
      </c>
      <c r="C28" s="1">
        <f>D13</f>
        <v>65080.755786490321</v>
      </c>
      <c r="D28" s="1">
        <f>D14</f>
        <v>44837.164478034967</v>
      </c>
      <c r="E28" s="1">
        <f>D15</f>
        <v>23176.521777987724</v>
      </c>
    </row>
    <row r="29" spans="1:7" x14ac:dyDescent="0.25">
      <c r="A29" s="1" t="s">
        <v>25</v>
      </c>
      <c r="B29" s="1">
        <f>C20</f>
        <v>654500</v>
      </c>
      <c r="C29" s="1">
        <f>D20</f>
        <v>654500</v>
      </c>
      <c r="D29" s="1">
        <f>E20</f>
        <v>583000.00000000012</v>
      </c>
      <c r="E29" s="1">
        <f>F20</f>
        <v>154000</v>
      </c>
    </row>
    <row r="30" spans="1:7" x14ac:dyDescent="0.25">
      <c r="A30" s="1" t="s">
        <v>26</v>
      </c>
      <c r="B30" s="1">
        <f>B27-B28-B29</f>
        <v>161500</v>
      </c>
      <c r="C30" s="1">
        <f t="shared" ref="C30:E30" si="5">C27-C28-C29</f>
        <v>180419.24421350972</v>
      </c>
      <c r="D30" s="1">
        <f t="shared" si="5"/>
        <v>272162.83552196494</v>
      </c>
      <c r="E30" s="1">
        <f t="shared" si="5"/>
        <v>722823.47822201229</v>
      </c>
      <c r="F30" s="1">
        <f>J7</f>
        <v>450000</v>
      </c>
    </row>
    <row r="31" spans="1:7" x14ac:dyDescent="0.25">
      <c r="A31" s="1" t="s">
        <v>21</v>
      </c>
      <c r="B31" s="1">
        <f>B30*$J$6</f>
        <v>48450</v>
      </c>
      <c r="C31" s="1">
        <f t="shared" ref="C31:E31" si="6">C30*$J$6</f>
        <v>54125.773264052914</v>
      </c>
      <c r="D31" s="1">
        <f t="shared" si="6"/>
        <v>81648.850656589479</v>
      </c>
      <c r="E31" s="1">
        <f t="shared" si="6"/>
        <v>216847.04346660367</v>
      </c>
      <c r="F31" s="1">
        <f>B23</f>
        <v>88800</v>
      </c>
    </row>
    <row r="32" spans="1:7" x14ac:dyDescent="0.25">
      <c r="A32" s="1" t="s">
        <v>31</v>
      </c>
      <c r="B32" s="1">
        <f>B30-B31</f>
        <v>113050</v>
      </c>
      <c r="C32" s="1">
        <f t="shared" ref="C32:F32" si="7">C30-C31</f>
        <v>126293.47094945681</v>
      </c>
      <c r="D32" s="1">
        <f t="shared" si="7"/>
        <v>190513.98486537545</v>
      </c>
      <c r="E32" s="1">
        <f t="shared" si="7"/>
        <v>505976.43475540861</v>
      </c>
      <c r="F32" s="1">
        <f t="shared" si="7"/>
        <v>361200</v>
      </c>
    </row>
    <row r="33" spans="1:12" x14ac:dyDescent="0.25">
      <c r="A33" s="1" t="s">
        <v>32</v>
      </c>
      <c r="B33" s="1">
        <f>E12</f>
        <v>270274.91733585263</v>
      </c>
      <c r="C33" s="1">
        <f>E13</f>
        <v>289194.1615493623</v>
      </c>
      <c r="D33" s="1">
        <f>E14</f>
        <v>309437.75285781769</v>
      </c>
      <c r="E33" s="1">
        <f>E15</f>
        <v>331098.39555786492</v>
      </c>
    </row>
    <row r="34" spans="1:12" x14ac:dyDescent="0.25">
      <c r="A34" s="1" t="s">
        <v>30</v>
      </c>
      <c r="B34" s="1">
        <f>B32+B29-B33</f>
        <v>497275.08266414737</v>
      </c>
      <c r="C34" s="1">
        <f t="shared" ref="C34:F34" si="8">C32+C29-C33</f>
        <v>491599.3094000945</v>
      </c>
      <c r="D34" s="1">
        <f t="shared" si="8"/>
        <v>464076.23200755788</v>
      </c>
      <c r="E34" s="1">
        <f t="shared" si="8"/>
        <v>328878.03919754375</v>
      </c>
      <c r="F34" s="1">
        <f t="shared" si="8"/>
        <v>361200</v>
      </c>
    </row>
    <row r="35" spans="1:12" ht="15.75" x14ac:dyDescent="0.25">
      <c r="A35" s="1" t="s">
        <v>28</v>
      </c>
      <c r="B35" s="7">
        <v>0.87719999999999998</v>
      </c>
      <c r="C35" s="7">
        <v>0.76949999999999996</v>
      </c>
      <c r="D35" s="7">
        <v>0.67500000000000004</v>
      </c>
      <c r="E35" s="7">
        <v>0.59209999999999996</v>
      </c>
      <c r="F35" s="7">
        <v>0.59209999999999996</v>
      </c>
    </row>
    <row r="36" spans="1:12" x14ac:dyDescent="0.25">
      <c r="A36" s="1" t="s">
        <v>29</v>
      </c>
      <c r="B36" s="1">
        <f>B34*B35</f>
        <v>436209.70251299004</v>
      </c>
      <c r="C36" s="1">
        <f t="shared" ref="C36:F36" si="9">C34*C35</f>
        <v>378285.66858337272</v>
      </c>
      <c r="D36" s="1">
        <f t="shared" si="9"/>
        <v>313251.45660510159</v>
      </c>
      <c r="E36" s="1">
        <f t="shared" si="9"/>
        <v>194728.68700886564</v>
      </c>
      <c r="F36" s="1">
        <f t="shared" si="9"/>
        <v>213866.52</v>
      </c>
    </row>
    <row r="38" spans="1:12" x14ac:dyDescent="0.25">
      <c r="B38" s="1" t="s">
        <v>33</v>
      </c>
      <c r="C38" s="1">
        <f>SUM(B36:F36)</f>
        <v>1536342.03471033</v>
      </c>
    </row>
    <row r="40" spans="1:12" ht="21" x14ac:dyDescent="0.35">
      <c r="B40" s="1" t="s">
        <v>34</v>
      </c>
      <c r="C40" s="1">
        <f>C38-G3</f>
        <v>536342.03471032996</v>
      </c>
      <c r="L40" s="11" t="str">
        <f>IF(C40&gt;0,"ok I ependisi. -=&gt; exoume kerdi","oxi ok. -=&gt; den prepei na kaoume thn ependisi")</f>
        <v>ok I ependisi. -=&gt; exoume kerdi</v>
      </c>
    </row>
  </sheetData>
  <sheetProtection sheet="1" objects="1" scenarios="1"/>
  <protectedRanges>
    <protectedRange sqref="C3:C4 F3:F5 J2:J8 A12:A15 C9 B35:F35" name="Περιοχήekfonisis"/>
  </protectedRanges>
  <mergeCells count="1"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Sofoklis Christoforidis</dc:creator>
  <cp:lastModifiedBy>Sofoklis Christoforidis</cp:lastModifiedBy>
  <cp:lastPrinted>2014-09-02T18:13:31Z</cp:lastPrinted>
  <dcterms:created xsi:type="dcterms:W3CDTF">2014-09-02T16:26:23Z</dcterms:created>
  <dcterms:modified xsi:type="dcterms:W3CDTF">2014-09-02T18:22:02Z</dcterms:modified>
</cp:coreProperties>
</file>